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ropbox\Ejercicios Alumnos\Nuevos\"/>
    </mc:Choice>
  </mc:AlternateContent>
  <xr:revisionPtr revIDLastSave="0" documentId="13_ncr:1_{A026E435-41F1-45AF-B60C-76A52883EEAD}" xr6:coauthVersionLast="40" xr6:coauthVersionMax="40" xr10:uidLastSave="{00000000-0000-0000-0000-000000000000}"/>
  <bookViews>
    <workbookView xWindow="0" yWindow="0" windowWidth="20494" windowHeight="6943" xr2:uid="{E7A0CC40-551E-4E5F-A3E0-E51C8B1572C9}"/>
  </bookViews>
  <sheets>
    <sheet name="Mo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D44" i="1"/>
  <c r="D31" i="1"/>
  <c r="E47" i="1"/>
  <c r="F47" i="1"/>
  <c r="G47" i="1"/>
  <c r="H47" i="1"/>
  <c r="I47" i="1"/>
  <c r="J47" i="1"/>
  <c r="K47" i="1"/>
  <c r="L47" i="1"/>
  <c r="M47" i="1"/>
  <c r="D47" i="1"/>
  <c r="D45" i="1"/>
  <c r="D50" i="1" s="1"/>
  <c r="E43" i="1"/>
  <c r="F43" i="1"/>
  <c r="D43" i="1"/>
  <c r="E40" i="1"/>
  <c r="F40" i="1"/>
  <c r="G40" i="1"/>
  <c r="G43" i="1" s="1"/>
  <c r="H40" i="1"/>
  <c r="H43" i="1" s="1"/>
  <c r="K40" i="1"/>
  <c r="K43" i="1" s="1"/>
  <c r="L40" i="1"/>
  <c r="L43" i="1" s="1"/>
  <c r="D40" i="1"/>
  <c r="E41" i="1"/>
  <c r="F41" i="1"/>
  <c r="G41" i="1"/>
  <c r="H41" i="1"/>
  <c r="I41" i="1"/>
  <c r="J41" i="1"/>
  <c r="K41" i="1"/>
  <c r="L41" i="1"/>
  <c r="M41" i="1"/>
  <c r="D41" i="1"/>
  <c r="H28" i="1"/>
  <c r="L28" i="1"/>
  <c r="L24" i="1"/>
  <c r="E22" i="1"/>
  <c r="E28" i="1" s="1"/>
  <c r="F22" i="1"/>
  <c r="G22" i="1"/>
  <c r="G28" i="1" s="1"/>
  <c r="H22" i="1"/>
  <c r="H24" i="1" s="1"/>
  <c r="I22" i="1"/>
  <c r="I28" i="1" s="1"/>
  <c r="J22" i="1"/>
  <c r="K22" i="1"/>
  <c r="L22" i="1"/>
  <c r="M22" i="1"/>
  <c r="M28" i="1" s="1"/>
  <c r="F21" i="1"/>
  <c r="G21" i="1"/>
  <c r="H21" i="1" s="1"/>
  <c r="I21" i="1" s="1"/>
  <c r="J21" i="1" s="1"/>
  <c r="K21" i="1" s="1"/>
  <c r="L21" i="1" s="1"/>
  <c r="M21" i="1" s="1"/>
  <c r="M40" i="1" s="1"/>
  <c r="M43" i="1" s="1"/>
  <c r="E21" i="1"/>
  <c r="H9" i="1"/>
  <c r="I9" i="1"/>
  <c r="L9" i="1"/>
  <c r="M9" i="1"/>
  <c r="M10" i="1" s="1"/>
  <c r="M12" i="1" s="1"/>
  <c r="D9" i="1"/>
  <c r="H8" i="1"/>
  <c r="H10" i="1" s="1"/>
  <c r="H12" i="1" s="1"/>
  <c r="I8" i="1"/>
  <c r="I10" i="1" s="1"/>
  <c r="I12" i="1" s="1"/>
  <c r="E8" i="1"/>
  <c r="E9" i="1" s="1"/>
  <c r="F8" i="1"/>
  <c r="F9" i="1" s="1"/>
  <c r="F10" i="1" s="1"/>
  <c r="F12" i="1" s="1"/>
  <c r="G8" i="1"/>
  <c r="G9" i="1" s="1"/>
  <c r="G10" i="1" s="1"/>
  <c r="G12" i="1" s="1"/>
  <c r="J8" i="1"/>
  <c r="J9" i="1" s="1"/>
  <c r="J10" i="1" s="1"/>
  <c r="J12" i="1" s="1"/>
  <c r="K8" i="1"/>
  <c r="L8" i="1"/>
  <c r="L10" i="1" s="1"/>
  <c r="L12" i="1" s="1"/>
  <c r="M8" i="1"/>
  <c r="F6" i="1"/>
  <c r="G6" i="1" s="1"/>
  <c r="H6" i="1" s="1"/>
  <c r="I6" i="1" s="1"/>
  <c r="J6" i="1" s="1"/>
  <c r="K6" i="1" s="1"/>
  <c r="L6" i="1" s="1"/>
  <c r="M6" i="1" s="1"/>
  <c r="E6" i="1"/>
  <c r="C48" i="1"/>
  <c r="C50" i="1" s="1"/>
  <c r="C31" i="1"/>
  <c r="D22" i="1"/>
  <c r="D28" i="1" s="1"/>
  <c r="D8" i="1"/>
  <c r="E10" i="1" l="1"/>
  <c r="E12" i="1" s="1"/>
  <c r="K9" i="1"/>
  <c r="K10" i="1" s="1"/>
  <c r="K12" i="1" s="1"/>
  <c r="K45" i="1"/>
  <c r="K50" i="1" s="1"/>
  <c r="H45" i="1"/>
  <c r="H50" i="1" s="1"/>
  <c r="M45" i="1"/>
  <c r="M50" i="1" s="1"/>
  <c r="G45" i="1"/>
  <c r="G50" i="1" s="1"/>
  <c r="L45" i="1"/>
  <c r="L50" i="1" s="1"/>
  <c r="F45" i="1"/>
  <c r="F50" i="1" s="1"/>
  <c r="E45" i="1"/>
  <c r="E50" i="1" s="1"/>
  <c r="K24" i="1"/>
  <c r="K25" i="1" s="1"/>
  <c r="K26" i="1" s="1"/>
  <c r="J40" i="1"/>
  <c r="J43" i="1" s="1"/>
  <c r="J24" i="1"/>
  <c r="F24" i="1"/>
  <c r="F26" i="1" s="1"/>
  <c r="I40" i="1"/>
  <c r="I43" i="1" s="1"/>
  <c r="H25" i="1"/>
  <c r="H26" i="1" s="1"/>
  <c r="H31" i="1" s="1"/>
  <c r="I24" i="1"/>
  <c r="M24" i="1"/>
  <c r="E24" i="1"/>
  <c r="E25" i="1" s="1"/>
  <c r="J25" i="1"/>
  <c r="J26" i="1"/>
  <c r="J31" i="1" s="1"/>
  <c r="F25" i="1"/>
  <c r="I25" i="1"/>
  <c r="I26" i="1" s="1"/>
  <c r="I31" i="1" s="1"/>
  <c r="M25" i="1"/>
  <c r="K28" i="1"/>
  <c r="L25" i="1"/>
  <c r="L26" i="1" s="1"/>
  <c r="L31" i="1" s="1"/>
  <c r="G24" i="1"/>
  <c r="E26" i="1"/>
  <c r="E31" i="1" s="1"/>
  <c r="J28" i="1"/>
  <c r="F28" i="1"/>
  <c r="D24" i="1"/>
  <c r="D10" i="1"/>
  <c r="D12" i="1" s="1"/>
  <c r="C14" i="1" l="1"/>
  <c r="M26" i="1"/>
  <c r="M31" i="1" s="1"/>
  <c r="I45" i="1"/>
  <c r="I50" i="1" s="1"/>
  <c r="J45" i="1"/>
  <c r="J50" i="1" s="1"/>
  <c r="C52" i="1" s="1"/>
  <c r="K31" i="1"/>
  <c r="F31" i="1"/>
  <c r="C33" i="1" s="1"/>
  <c r="G25" i="1"/>
  <c r="G26" i="1" s="1"/>
  <c r="G31" i="1" s="1"/>
  <c r="D25" i="1"/>
  <c r="D26" i="1" s="1"/>
</calcChain>
</file>

<file path=xl/sharedStrings.xml><?xml version="1.0" encoding="utf-8"?>
<sst xmlns="http://schemas.openxmlformats.org/spreadsheetml/2006/main" count="60" uniqueCount="30">
  <si>
    <t>Año 0</t>
  </si>
  <si>
    <t>Año 1</t>
  </si>
  <si>
    <t>Año 10</t>
  </si>
  <si>
    <t>Sueldo Sobrino</t>
  </si>
  <si>
    <t>Resultado Antes de Impuestos</t>
  </si>
  <si>
    <t>Ahorro de Impuestos 15%</t>
  </si>
  <si>
    <t>Resultado Después de Impuesto</t>
  </si>
  <si>
    <t>Flujo Neto</t>
  </si>
  <si>
    <t>VAC 18%</t>
  </si>
  <si>
    <t>Resultado Antes de Impuesto</t>
  </si>
  <si>
    <t>Resultado Después de Impuestos</t>
  </si>
  <si>
    <t>Ahorro de Costos Operacionales</t>
  </si>
  <si>
    <t>Mayor Costo por Depreciación</t>
  </si>
  <si>
    <t>Inversión Incremental</t>
  </si>
  <si>
    <t>VAN 18%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</si>
  <si>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</si>
  <si>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</si>
  <si>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</si>
  <si>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</si>
  <si>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</si>
  <si>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</si>
  <si>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</si>
  <si>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</si>
  <si>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Ahorro de Impuestos 27%</t>
  </si>
  <si>
    <t>Alternativa 1Contratar Suplente (o continuar con el sobrino)</t>
  </si>
  <si>
    <t>Flujo Incremental de Costos: Alternativa 2 - Alternativa 1</t>
  </si>
  <si>
    <t>Depreciación Robot</t>
  </si>
  <si>
    <t>Costos de Mantención</t>
  </si>
  <si>
    <t>Compra del Robot</t>
  </si>
  <si>
    <t xml:space="preserve">Alternativa 2 Comprar el Robot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</si>
</sst>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&quot;$&quot;#,##0.00;[Red]\(&quot;$&quot;#,##0\)"/>
    <numFmt numFmtId="166" formatCode="&quot;$&quot;#,##0;[Red]\(&quot;$&quot;#,##0\)"/>
  </numFmts>
  <fonts count="7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color indexed="9"/>
      <name val="Times New Roman"/>
      <family val="1"/>
    </font>
    <font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65" fontId="3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165" fontId="3" fillId="0" borderId="4" xfId="0" applyNumberFormat="1" applyFont="1" applyBorder="1"/>
    <xf numFmtId="165" fontId="2" fillId="0" borderId="0" xfId="0" applyNumberFormat="1" applyFont="1"/>
    <xf numFmtId="165" fontId="3" fillId="0" borderId="6" xfId="0" applyNumberFormat="1" applyFont="1" applyBorder="1"/>
    <xf numFmtId="165" fontId="3" fillId="0" borderId="8" xfId="0" applyNumberFormat="1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165" fontId="1" fillId="0" borderId="0" xfId="0" applyNumberFormat="1" applyFont="1" applyBorder="1"/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/>
    <xf numFmtId="164" fontId="6" fillId="2" borderId="5" xfId="0" applyNumberFormat="1" applyFont="1" applyFill="1" applyBorder="1"/>
    <xf numFmtId="164" fontId="6" fillId="2" borderId="7" xfId="0" applyNumberFormat="1" applyFont="1" applyFill="1" applyBorder="1"/>
    <xf numFmtId="164" fontId="6" fillId="2" borderId="1" xfId="0" applyNumberFormat="1" applyFont="1" applyFill="1" applyBorder="1"/>
    <xf numFmtId="164" fontId="1" fillId="0" borderId="0" xfId="0" applyNumberFormat="1" applyFont="1" applyFill="1"/>
    <xf numFmtId="164" fontId="6" fillId="2" borderId="9" xfId="0" applyNumberFormat="1" applyFont="1" applyFill="1" applyBorder="1"/>
    <xf numFmtId="165" fontId="6" fillId="0" borderId="10" xfId="0" applyNumberFormat="1" applyFont="1" applyFill="1" applyBorder="1"/>
    <xf numFmtId="165" fontId="4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DDFB-5F8E-450B-842E-717D6BC7FA9C}">
  <dimension ref="B1:AS52"/>
  <sheetViews>
    <sheetView tabSelected="1" topLeftCell="A16" workbookViewId="0">
      <selection activeCell="D40" sqref="D40"/>
    </sheetView>
  </sheetViews>
  <sheetFormatPr baseColWidth="10" defaultColWidth="10.69140625" defaultRowHeight="12.9" x14ac:dyDescent="0.35"/>
  <cols>
    <col min="1" max="1" width="10.69140625" style="1"/>
    <col min="2" max="2" width="26.53515625" style="1" customWidth="1"/>
    <col min="3" max="3" width="39.84375" style="1" bestFit="1" customWidth="1"/>
    <col min="4" max="4" width="12.84375" style="1" bestFit="1" customWidth="1"/>
    <col min="5" max="5" width="12.84375" style="2" bestFit="1" customWidth="1"/>
    <col min="6" max="6" width="12.84375" style="1" bestFit="1" customWidth="1"/>
    <col min="7" max="13" width="12.84375" style="3" bestFit="1" customWidth="1"/>
    <col min="14" max="17" width="9.3828125" style="3" bestFit="1" customWidth="1"/>
    <col min="18" max="45" width="10.69140625" style="3"/>
    <col min="46" max="257" width="10.69140625" style="1"/>
    <col min="258" max="258" width="26.53515625" style="1" customWidth="1"/>
    <col min="259" max="259" width="11.3046875" style="1" customWidth="1"/>
    <col min="260" max="263" width="10.69140625" style="1"/>
    <col min="264" max="273" width="9.3828125" style="1" bestFit="1" customWidth="1"/>
    <col min="274" max="513" width="10.69140625" style="1"/>
    <col min="514" max="514" width="26.53515625" style="1" customWidth="1"/>
    <col min="515" max="515" width="11.3046875" style="1" customWidth="1"/>
    <col min="516" max="519" width="10.69140625" style="1"/>
    <col min="520" max="529" width="9.3828125" style="1" bestFit="1" customWidth="1"/>
    <col min="530" max="769" width="10.69140625" style="1"/>
    <col min="770" max="770" width="26.53515625" style="1" customWidth="1"/>
    <col min="771" max="771" width="11.3046875" style="1" customWidth="1"/>
    <col min="772" max="775" width="10.69140625" style="1"/>
    <col min="776" max="785" width="9.3828125" style="1" bestFit="1" customWidth="1"/>
    <col min="786" max="1025" width="10.69140625" style="1"/>
    <col min="1026" max="1026" width="26.53515625" style="1" customWidth="1"/>
    <col min="1027" max="1027" width="11.3046875" style="1" customWidth="1"/>
    <col min="1028" max="1031" width="10.69140625" style="1"/>
    <col min="1032" max="1041" width="9.3828125" style="1" bestFit="1" customWidth="1"/>
    <col min="1042" max="1281" width="10.69140625" style="1"/>
    <col min="1282" max="1282" width="26.53515625" style="1" customWidth="1"/>
    <col min="1283" max="1283" width="11.3046875" style="1" customWidth="1"/>
    <col min="1284" max="1287" width="10.69140625" style="1"/>
    <col min="1288" max="1297" width="9.3828125" style="1" bestFit="1" customWidth="1"/>
    <col min="1298" max="1537" width="10.69140625" style="1"/>
    <col min="1538" max="1538" width="26.53515625" style="1" customWidth="1"/>
    <col min="1539" max="1539" width="11.3046875" style="1" customWidth="1"/>
    <col min="1540" max="1543" width="10.69140625" style="1"/>
    <col min="1544" max="1553" width="9.3828125" style="1" bestFit="1" customWidth="1"/>
    <col min="1554" max="1793" width="10.69140625" style="1"/>
    <col min="1794" max="1794" width="26.53515625" style="1" customWidth="1"/>
    <col min="1795" max="1795" width="11.3046875" style="1" customWidth="1"/>
    <col min="1796" max="1799" width="10.69140625" style="1"/>
    <col min="1800" max="1809" width="9.3828125" style="1" bestFit="1" customWidth="1"/>
    <col min="1810" max="2049" width="10.69140625" style="1"/>
    <col min="2050" max="2050" width="26.53515625" style="1" customWidth="1"/>
    <col min="2051" max="2051" width="11.3046875" style="1" customWidth="1"/>
    <col min="2052" max="2055" width="10.69140625" style="1"/>
    <col min="2056" max="2065" width="9.3828125" style="1" bestFit="1" customWidth="1"/>
    <col min="2066" max="2305" width="10.69140625" style="1"/>
    <col min="2306" max="2306" width="26.53515625" style="1" customWidth="1"/>
    <col min="2307" max="2307" width="11.3046875" style="1" customWidth="1"/>
    <col min="2308" max="2311" width="10.69140625" style="1"/>
    <col min="2312" max="2321" width="9.3828125" style="1" bestFit="1" customWidth="1"/>
    <col min="2322" max="2561" width="10.69140625" style="1"/>
    <col min="2562" max="2562" width="26.53515625" style="1" customWidth="1"/>
    <col min="2563" max="2563" width="11.3046875" style="1" customWidth="1"/>
    <col min="2564" max="2567" width="10.69140625" style="1"/>
    <col min="2568" max="2577" width="9.3828125" style="1" bestFit="1" customWidth="1"/>
    <col min="2578" max="2817" width="10.69140625" style="1"/>
    <col min="2818" max="2818" width="26.53515625" style="1" customWidth="1"/>
    <col min="2819" max="2819" width="11.3046875" style="1" customWidth="1"/>
    <col min="2820" max="2823" width="10.69140625" style="1"/>
    <col min="2824" max="2833" width="9.3828125" style="1" bestFit="1" customWidth="1"/>
    <col min="2834" max="3073" width="10.69140625" style="1"/>
    <col min="3074" max="3074" width="26.53515625" style="1" customWidth="1"/>
    <col min="3075" max="3075" width="11.3046875" style="1" customWidth="1"/>
    <col min="3076" max="3079" width="10.69140625" style="1"/>
    <col min="3080" max="3089" width="9.3828125" style="1" bestFit="1" customWidth="1"/>
    <col min="3090" max="3329" width="10.69140625" style="1"/>
    <col min="3330" max="3330" width="26.53515625" style="1" customWidth="1"/>
    <col min="3331" max="3331" width="11.3046875" style="1" customWidth="1"/>
    <col min="3332" max="3335" width="10.69140625" style="1"/>
    <col min="3336" max="3345" width="9.3828125" style="1" bestFit="1" customWidth="1"/>
    <col min="3346" max="3585" width="10.69140625" style="1"/>
    <col min="3586" max="3586" width="26.53515625" style="1" customWidth="1"/>
    <col min="3587" max="3587" width="11.3046875" style="1" customWidth="1"/>
    <col min="3588" max="3591" width="10.69140625" style="1"/>
    <col min="3592" max="3601" width="9.3828125" style="1" bestFit="1" customWidth="1"/>
    <col min="3602" max="3841" width="10.69140625" style="1"/>
    <col min="3842" max="3842" width="26.53515625" style="1" customWidth="1"/>
    <col min="3843" max="3843" width="11.3046875" style="1" customWidth="1"/>
    <col min="3844" max="3847" width="10.69140625" style="1"/>
    <col min="3848" max="3857" width="9.3828125" style="1" bestFit="1" customWidth="1"/>
    <col min="3858" max="4097" width="10.69140625" style="1"/>
    <col min="4098" max="4098" width="26.53515625" style="1" customWidth="1"/>
    <col min="4099" max="4099" width="11.3046875" style="1" customWidth="1"/>
    <col min="4100" max="4103" width="10.69140625" style="1"/>
    <col min="4104" max="4113" width="9.3828125" style="1" bestFit="1" customWidth="1"/>
    <col min="4114" max="4353" width="10.69140625" style="1"/>
    <col min="4354" max="4354" width="26.53515625" style="1" customWidth="1"/>
    <col min="4355" max="4355" width="11.3046875" style="1" customWidth="1"/>
    <col min="4356" max="4359" width="10.69140625" style="1"/>
    <col min="4360" max="4369" width="9.3828125" style="1" bestFit="1" customWidth="1"/>
    <col min="4370" max="4609" width="10.69140625" style="1"/>
    <col min="4610" max="4610" width="26.53515625" style="1" customWidth="1"/>
    <col min="4611" max="4611" width="11.3046875" style="1" customWidth="1"/>
    <col min="4612" max="4615" width="10.69140625" style="1"/>
    <col min="4616" max="4625" width="9.3828125" style="1" bestFit="1" customWidth="1"/>
    <col min="4626" max="4865" width="10.69140625" style="1"/>
    <col min="4866" max="4866" width="26.53515625" style="1" customWidth="1"/>
    <col min="4867" max="4867" width="11.3046875" style="1" customWidth="1"/>
    <col min="4868" max="4871" width="10.69140625" style="1"/>
    <col min="4872" max="4881" width="9.3828125" style="1" bestFit="1" customWidth="1"/>
    <col min="4882" max="5121" width="10.69140625" style="1"/>
    <col min="5122" max="5122" width="26.53515625" style="1" customWidth="1"/>
    <col min="5123" max="5123" width="11.3046875" style="1" customWidth="1"/>
    <col min="5124" max="5127" width="10.69140625" style="1"/>
    <col min="5128" max="5137" width="9.3828125" style="1" bestFit="1" customWidth="1"/>
    <col min="5138" max="5377" width="10.69140625" style="1"/>
    <col min="5378" max="5378" width="26.53515625" style="1" customWidth="1"/>
    <col min="5379" max="5379" width="11.3046875" style="1" customWidth="1"/>
    <col min="5380" max="5383" width="10.69140625" style="1"/>
    <col min="5384" max="5393" width="9.3828125" style="1" bestFit="1" customWidth="1"/>
    <col min="5394" max="5633" width="10.69140625" style="1"/>
    <col min="5634" max="5634" width="26.53515625" style="1" customWidth="1"/>
    <col min="5635" max="5635" width="11.3046875" style="1" customWidth="1"/>
    <col min="5636" max="5639" width="10.69140625" style="1"/>
    <col min="5640" max="5649" width="9.3828125" style="1" bestFit="1" customWidth="1"/>
    <col min="5650" max="5889" width="10.69140625" style="1"/>
    <col min="5890" max="5890" width="26.53515625" style="1" customWidth="1"/>
    <col min="5891" max="5891" width="11.3046875" style="1" customWidth="1"/>
    <col min="5892" max="5895" width="10.69140625" style="1"/>
    <col min="5896" max="5905" width="9.3828125" style="1" bestFit="1" customWidth="1"/>
    <col min="5906" max="6145" width="10.69140625" style="1"/>
    <col min="6146" max="6146" width="26.53515625" style="1" customWidth="1"/>
    <col min="6147" max="6147" width="11.3046875" style="1" customWidth="1"/>
    <col min="6148" max="6151" width="10.69140625" style="1"/>
    <col min="6152" max="6161" width="9.3828125" style="1" bestFit="1" customWidth="1"/>
    <col min="6162" max="6401" width="10.69140625" style="1"/>
    <col min="6402" max="6402" width="26.53515625" style="1" customWidth="1"/>
    <col min="6403" max="6403" width="11.3046875" style="1" customWidth="1"/>
    <col min="6404" max="6407" width="10.69140625" style="1"/>
    <col min="6408" max="6417" width="9.3828125" style="1" bestFit="1" customWidth="1"/>
    <col min="6418" max="6657" width="10.69140625" style="1"/>
    <col min="6658" max="6658" width="26.53515625" style="1" customWidth="1"/>
    <col min="6659" max="6659" width="11.3046875" style="1" customWidth="1"/>
    <col min="6660" max="6663" width="10.69140625" style="1"/>
    <col min="6664" max="6673" width="9.3828125" style="1" bestFit="1" customWidth="1"/>
    <col min="6674" max="6913" width="10.69140625" style="1"/>
    <col min="6914" max="6914" width="26.53515625" style="1" customWidth="1"/>
    <col min="6915" max="6915" width="11.3046875" style="1" customWidth="1"/>
    <col min="6916" max="6919" width="10.69140625" style="1"/>
    <col min="6920" max="6929" width="9.3828125" style="1" bestFit="1" customWidth="1"/>
    <col min="6930" max="7169" width="10.69140625" style="1"/>
    <col min="7170" max="7170" width="26.53515625" style="1" customWidth="1"/>
    <col min="7171" max="7171" width="11.3046875" style="1" customWidth="1"/>
    <col min="7172" max="7175" width="10.69140625" style="1"/>
    <col min="7176" max="7185" width="9.3828125" style="1" bestFit="1" customWidth="1"/>
    <col min="7186" max="7425" width="10.69140625" style="1"/>
    <col min="7426" max="7426" width="26.53515625" style="1" customWidth="1"/>
    <col min="7427" max="7427" width="11.3046875" style="1" customWidth="1"/>
    <col min="7428" max="7431" width="10.69140625" style="1"/>
    <col min="7432" max="7441" width="9.3828125" style="1" bestFit="1" customWidth="1"/>
    <col min="7442" max="7681" width="10.69140625" style="1"/>
    <col min="7682" max="7682" width="26.53515625" style="1" customWidth="1"/>
    <col min="7683" max="7683" width="11.3046875" style="1" customWidth="1"/>
    <col min="7684" max="7687" width="10.69140625" style="1"/>
    <col min="7688" max="7697" width="9.3828125" style="1" bestFit="1" customWidth="1"/>
    <col min="7698" max="7937" width="10.69140625" style="1"/>
    <col min="7938" max="7938" width="26.53515625" style="1" customWidth="1"/>
    <col min="7939" max="7939" width="11.3046875" style="1" customWidth="1"/>
    <col min="7940" max="7943" width="10.69140625" style="1"/>
    <col min="7944" max="7953" width="9.3828125" style="1" bestFit="1" customWidth="1"/>
    <col min="7954" max="8193" width="10.69140625" style="1"/>
    <col min="8194" max="8194" width="26.53515625" style="1" customWidth="1"/>
    <col min="8195" max="8195" width="11.3046875" style="1" customWidth="1"/>
    <col min="8196" max="8199" width="10.69140625" style="1"/>
    <col min="8200" max="8209" width="9.3828125" style="1" bestFit="1" customWidth="1"/>
    <col min="8210" max="8449" width="10.69140625" style="1"/>
    <col min="8450" max="8450" width="26.53515625" style="1" customWidth="1"/>
    <col min="8451" max="8451" width="11.3046875" style="1" customWidth="1"/>
    <col min="8452" max="8455" width="10.69140625" style="1"/>
    <col min="8456" max="8465" width="9.3828125" style="1" bestFit="1" customWidth="1"/>
    <col min="8466" max="8705" width="10.69140625" style="1"/>
    <col min="8706" max="8706" width="26.53515625" style="1" customWidth="1"/>
    <col min="8707" max="8707" width="11.3046875" style="1" customWidth="1"/>
    <col min="8708" max="8711" width="10.69140625" style="1"/>
    <col min="8712" max="8721" width="9.3828125" style="1" bestFit="1" customWidth="1"/>
    <col min="8722" max="8961" width="10.69140625" style="1"/>
    <col min="8962" max="8962" width="26.53515625" style="1" customWidth="1"/>
    <col min="8963" max="8963" width="11.3046875" style="1" customWidth="1"/>
    <col min="8964" max="8967" width="10.69140625" style="1"/>
    <col min="8968" max="8977" width="9.3828125" style="1" bestFit="1" customWidth="1"/>
    <col min="8978" max="9217" width="10.69140625" style="1"/>
    <col min="9218" max="9218" width="26.53515625" style="1" customWidth="1"/>
    <col min="9219" max="9219" width="11.3046875" style="1" customWidth="1"/>
    <col min="9220" max="9223" width="10.69140625" style="1"/>
    <col min="9224" max="9233" width="9.3828125" style="1" bestFit="1" customWidth="1"/>
    <col min="9234" max="9473" width="10.69140625" style="1"/>
    <col min="9474" max="9474" width="26.53515625" style="1" customWidth="1"/>
    <col min="9475" max="9475" width="11.3046875" style="1" customWidth="1"/>
    <col min="9476" max="9479" width="10.69140625" style="1"/>
    <col min="9480" max="9489" width="9.3828125" style="1" bestFit="1" customWidth="1"/>
    <col min="9490" max="9729" width="10.69140625" style="1"/>
    <col min="9730" max="9730" width="26.53515625" style="1" customWidth="1"/>
    <col min="9731" max="9731" width="11.3046875" style="1" customWidth="1"/>
    <col min="9732" max="9735" width="10.69140625" style="1"/>
    <col min="9736" max="9745" width="9.3828125" style="1" bestFit="1" customWidth="1"/>
    <col min="9746" max="9985" width="10.69140625" style="1"/>
    <col min="9986" max="9986" width="26.53515625" style="1" customWidth="1"/>
    <col min="9987" max="9987" width="11.3046875" style="1" customWidth="1"/>
    <col min="9988" max="9991" width="10.69140625" style="1"/>
    <col min="9992" max="10001" width="9.3828125" style="1" bestFit="1" customWidth="1"/>
    <col min="10002" max="10241" width="10.69140625" style="1"/>
    <col min="10242" max="10242" width="26.53515625" style="1" customWidth="1"/>
    <col min="10243" max="10243" width="11.3046875" style="1" customWidth="1"/>
    <col min="10244" max="10247" width="10.69140625" style="1"/>
    <col min="10248" max="10257" width="9.3828125" style="1" bestFit="1" customWidth="1"/>
    <col min="10258" max="10497" width="10.69140625" style="1"/>
    <col min="10498" max="10498" width="26.53515625" style="1" customWidth="1"/>
    <col min="10499" max="10499" width="11.3046875" style="1" customWidth="1"/>
    <col min="10500" max="10503" width="10.69140625" style="1"/>
    <col min="10504" max="10513" width="9.3828125" style="1" bestFit="1" customWidth="1"/>
    <col min="10514" max="10753" width="10.69140625" style="1"/>
    <col min="10754" max="10754" width="26.53515625" style="1" customWidth="1"/>
    <col min="10755" max="10755" width="11.3046875" style="1" customWidth="1"/>
    <col min="10756" max="10759" width="10.69140625" style="1"/>
    <col min="10760" max="10769" width="9.3828125" style="1" bestFit="1" customWidth="1"/>
    <col min="10770" max="11009" width="10.69140625" style="1"/>
    <col min="11010" max="11010" width="26.53515625" style="1" customWidth="1"/>
    <col min="11011" max="11011" width="11.3046875" style="1" customWidth="1"/>
    <col min="11012" max="11015" width="10.69140625" style="1"/>
    <col min="11016" max="11025" width="9.3828125" style="1" bestFit="1" customWidth="1"/>
    <col min="11026" max="11265" width="10.69140625" style="1"/>
    <col min="11266" max="11266" width="26.53515625" style="1" customWidth="1"/>
    <col min="11267" max="11267" width="11.3046875" style="1" customWidth="1"/>
    <col min="11268" max="11271" width="10.69140625" style="1"/>
    <col min="11272" max="11281" width="9.3828125" style="1" bestFit="1" customWidth="1"/>
    <col min="11282" max="11521" width="10.69140625" style="1"/>
    <col min="11522" max="11522" width="26.53515625" style="1" customWidth="1"/>
    <col min="11523" max="11523" width="11.3046875" style="1" customWidth="1"/>
    <col min="11524" max="11527" width="10.69140625" style="1"/>
    <col min="11528" max="11537" width="9.3828125" style="1" bestFit="1" customWidth="1"/>
    <col min="11538" max="11777" width="10.69140625" style="1"/>
    <col min="11778" max="11778" width="26.53515625" style="1" customWidth="1"/>
    <col min="11779" max="11779" width="11.3046875" style="1" customWidth="1"/>
    <col min="11780" max="11783" width="10.69140625" style="1"/>
    <col min="11784" max="11793" width="9.3828125" style="1" bestFit="1" customWidth="1"/>
    <col min="11794" max="12033" width="10.69140625" style="1"/>
    <col min="12034" max="12034" width="26.53515625" style="1" customWidth="1"/>
    <col min="12035" max="12035" width="11.3046875" style="1" customWidth="1"/>
    <col min="12036" max="12039" width="10.69140625" style="1"/>
    <col min="12040" max="12049" width="9.3828125" style="1" bestFit="1" customWidth="1"/>
    <col min="12050" max="12289" width="10.69140625" style="1"/>
    <col min="12290" max="12290" width="26.53515625" style="1" customWidth="1"/>
    <col min="12291" max="12291" width="11.3046875" style="1" customWidth="1"/>
    <col min="12292" max="12295" width="10.69140625" style="1"/>
    <col min="12296" max="12305" width="9.3828125" style="1" bestFit="1" customWidth="1"/>
    <col min="12306" max="12545" width="10.69140625" style="1"/>
    <col min="12546" max="12546" width="26.53515625" style="1" customWidth="1"/>
    <col min="12547" max="12547" width="11.3046875" style="1" customWidth="1"/>
    <col min="12548" max="12551" width="10.69140625" style="1"/>
    <col min="12552" max="12561" width="9.3828125" style="1" bestFit="1" customWidth="1"/>
    <col min="12562" max="12801" width="10.69140625" style="1"/>
    <col min="12802" max="12802" width="26.53515625" style="1" customWidth="1"/>
    <col min="12803" max="12803" width="11.3046875" style="1" customWidth="1"/>
    <col min="12804" max="12807" width="10.69140625" style="1"/>
    <col min="12808" max="12817" width="9.3828125" style="1" bestFit="1" customWidth="1"/>
    <col min="12818" max="13057" width="10.69140625" style="1"/>
    <col min="13058" max="13058" width="26.53515625" style="1" customWidth="1"/>
    <col min="13059" max="13059" width="11.3046875" style="1" customWidth="1"/>
    <col min="13060" max="13063" width="10.69140625" style="1"/>
    <col min="13064" max="13073" width="9.3828125" style="1" bestFit="1" customWidth="1"/>
    <col min="13074" max="13313" width="10.69140625" style="1"/>
    <col min="13314" max="13314" width="26.53515625" style="1" customWidth="1"/>
    <col min="13315" max="13315" width="11.3046875" style="1" customWidth="1"/>
    <col min="13316" max="13319" width="10.69140625" style="1"/>
    <col min="13320" max="13329" width="9.3828125" style="1" bestFit="1" customWidth="1"/>
    <col min="13330" max="13569" width="10.69140625" style="1"/>
    <col min="13570" max="13570" width="26.53515625" style="1" customWidth="1"/>
    <col min="13571" max="13571" width="11.3046875" style="1" customWidth="1"/>
    <col min="13572" max="13575" width="10.69140625" style="1"/>
    <col min="13576" max="13585" width="9.3828125" style="1" bestFit="1" customWidth="1"/>
    <col min="13586" max="13825" width="10.69140625" style="1"/>
    <col min="13826" max="13826" width="26.53515625" style="1" customWidth="1"/>
    <col min="13827" max="13827" width="11.3046875" style="1" customWidth="1"/>
    <col min="13828" max="13831" width="10.69140625" style="1"/>
    <col min="13832" max="13841" width="9.3828125" style="1" bestFit="1" customWidth="1"/>
    <col min="13842" max="14081" width="10.69140625" style="1"/>
    <col min="14082" max="14082" width="26.53515625" style="1" customWidth="1"/>
    <col min="14083" max="14083" width="11.3046875" style="1" customWidth="1"/>
    <col min="14084" max="14087" width="10.69140625" style="1"/>
    <col min="14088" max="14097" width="9.3828125" style="1" bestFit="1" customWidth="1"/>
    <col min="14098" max="14337" width="10.69140625" style="1"/>
    <col min="14338" max="14338" width="26.53515625" style="1" customWidth="1"/>
    <col min="14339" max="14339" width="11.3046875" style="1" customWidth="1"/>
    <col min="14340" max="14343" width="10.69140625" style="1"/>
    <col min="14344" max="14353" width="9.3828125" style="1" bestFit="1" customWidth="1"/>
    <col min="14354" max="14593" width="10.69140625" style="1"/>
    <col min="14594" max="14594" width="26.53515625" style="1" customWidth="1"/>
    <col min="14595" max="14595" width="11.3046875" style="1" customWidth="1"/>
    <col min="14596" max="14599" width="10.69140625" style="1"/>
    <col min="14600" max="14609" width="9.3828125" style="1" bestFit="1" customWidth="1"/>
    <col min="14610" max="14849" width="10.69140625" style="1"/>
    <col min="14850" max="14850" width="26.53515625" style="1" customWidth="1"/>
    <col min="14851" max="14851" width="11.3046875" style="1" customWidth="1"/>
    <col min="14852" max="14855" width="10.69140625" style="1"/>
    <col min="14856" max="14865" width="9.3828125" style="1" bestFit="1" customWidth="1"/>
    <col min="14866" max="15105" width="10.69140625" style="1"/>
    <col min="15106" max="15106" width="26.53515625" style="1" customWidth="1"/>
    <col min="15107" max="15107" width="11.3046875" style="1" customWidth="1"/>
    <col min="15108" max="15111" width="10.69140625" style="1"/>
    <col min="15112" max="15121" width="9.3828125" style="1" bestFit="1" customWidth="1"/>
    <col min="15122" max="15361" width="10.69140625" style="1"/>
    <col min="15362" max="15362" width="26.53515625" style="1" customWidth="1"/>
    <col min="15363" max="15363" width="11.3046875" style="1" customWidth="1"/>
    <col min="15364" max="15367" width="10.69140625" style="1"/>
    <col min="15368" max="15377" width="9.3828125" style="1" bestFit="1" customWidth="1"/>
    <col min="15378" max="15617" width="10.69140625" style="1"/>
    <col min="15618" max="15618" width="26.53515625" style="1" customWidth="1"/>
    <col min="15619" max="15619" width="11.3046875" style="1" customWidth="1"/>
    <col min="15620" max="15623" width="10.69140625" style="1"/>
    <col min="15624" max="15633" width="9.3828125" style="1" bestFit="1" customWidth="1"/>
    <col min="15634" max="15873" width="10.69140625" style="1"/>
    <col min="15874" max="15874" width="26.53515625" style="1" customWidth="1"/>
    <col min="15875" max="15875" width="11.3046875" style="1" customWidth="1"/>
    <col min="15876" max="15879" width="10.69140625" style="1"/>
    <col min="15880" max="15889" width="9.3828125" style="1" bestFit="1" customWidth="1"/>
    <col min="15890" max="16129" width="10.69140625" style="1"/>
    <col min="16130" max="16130" width="26.53515625" style="1" customWidth="1"/>
    <col min="16131" max="16131" width="11.3046875" style="1" customWidth="1"/>
    <col min="16132" max="16135" width="10.69140625" style="1"/>
    <col min="16136" max="16145" width="9.3828125" style="1" bestFit="1" customWidth="1"/>
    <col min="16146" max="16384" width="10.69140625" style="1"/>
  </cols>
  <sheetData>
    <row r="1" spans="2:45" ht="13.3" thickBot="1" x14ac:dyDescent="0.4"/>
    <row r="2" spans="2:45" ht="15.45" thickBot="1" x14ac:dyDescent="0.4">
      <c r="B2" s="26" t="s">
        <v>24</v>
      </c>
      <c r="C2" s="27"/>
    </row>
    <row r="4" spans="2:45" s="2" customFormat="1" x14ac:dyDescent="0.35">
      <c r="B4" s="15"/>
      <c r="C4" s="16" t="s">
        <v>0</v>
      </c>
      <c r="D4" s="16" t="s">
        <v>1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x14ac:dyDescent="0.35">
      <c r="B5" s="17"/>
      <c r="C5" s="6"/>
      <c r="D5" s="6"/>
      <c r="E5" s="7"/>
      <c r="F5" s="7"/>
      <c r="G5" s="7"/>
      <c r="H5" s="9"/>
      <c r="I5" s="9"/>
      <c r="J5" s="9"/>
      <c r="K5" s="9"/>
      <c r="L5" s="9"/>
      <c r="M5" s="9"/>
    </row>
    <row r="6" spans="2:45" x14ac:dyDescent="0.35">
      <c r="B6" s="17" t="s">
        <v>3</v>
      </c>
      <c r="C6" s="6"/>
      <c r="D6" s="6">
        <v>-6600000</v>
      </c>
      <c r="E6" s="6">
        <f>D6</f>
        <v>-6600000</v>
      </c>
      <c r="F6" s="6">
        <f t="shared" ref="F6:M6" si="0">E6</f>
        <v>-6600000</v>
      </c>
      <c r="G6" s="6">
        <f t="shared" si="0"/>
        <v>-6600000</v>
      </c>
      <c r="H6" s="6">
        <f t="shared" si="0"/>
        <v>-6600000</v>
      </c>
      <c r="I6" s="6">
        <f t="shared" si="0"/>
        <v>-6600000</v>
      </c>
      <c r="J6" s="6">
        <f t="shared" si="0"/>
        <v>-6600000</v>
      </c>
      <c r="K6" s="6">
        <f t="shared" si="0"/>
        <v>-6600000</v>
      </c>
      <c r="L6" s="6">
        <f t="shared" si="0"/>
        <v>-6600000</v>
      </c>
      <c r="M6" s="6">
        <f t="shared" si="0"/>
        <v>-6600000</v>
      </c>
    </row>
    <row r="7" spans="2:45" x14ac:dyDescent="0.35">
      <c r="B7" s="17"/>
      <c r="C7" s="6"/>
      <c r="D7" s="6"/>
      <c r="E7" s="7"/>
      <c r="F7" s="7"/>
      <c r="G7" s="7"/>
      <c r="H7" s="9"/>
      <c r="I7" s="9"/>
      <c r="J7" s="9"/>
      <c r="K7" s="9"/>
      <c r="L7" s="9"/>
      <c r="M7" s="9"/>
    </row>
    <row r="8" spans="2:45" x14ac:dyDescent="0.35">
      <c r="B8" s="18" t="s">
        <v>4</v>
      </c>
      <c r="C8" s="10"/>
      <c r="D8" s="10">
        <f>D6</f>
        <v>-6600000</v>
      </c>
      <c r="E8" s="10">
        <f t="shared" ref="E8:M8" si="1">E6</f>
        <v>-6600000</v>
      </c>
      <c r="F8" s="10">
        <f t="shared" si="1"/>
        <v>-6600000</v>
      </c>
      <c r="G8" s="10">
        <f t="shared" si="1"/>
        <v>-6600000</v>
      </c>
      <c r="H8" s="10">
        <f t="shared" si="1"/>
        <v>-6600000</v>
      </c>
      <c r="I8" s="10">
        <f t="shared" si="1"/>
        <v>-6600000</v>
      </c>
      <c r="J8" s="10">
        <f t="shared" si="1"/>
        <v>-6600000</v>
      </c>
      <c r="K8" s="10">
        <f t="shared" si="1"/>
        <v>-6600000</v>
      </c>
      <c r="L8" s="10">
        <f t="shared" si="1"/>
        <v>-6600000</v>
      </c>
      <c r="M8" s="10">
        <f t="shared" si="1"/>
        <v>-6600000</v>
      </c>
    </row>
    <row r="9" spans="2:45" x14ac:dyDescent="0.35">
      <c r="B9" s="19" t="s">
        <v>23</v>
      </c>
      <c r="C9" s="11"/>
      <c r="D9" s="11">
        <f>-D8*27%</f>
        <v>1782000.0000000002</v>
      </c>
      <c r="E9" s="11">
        <f t="shared" ref="E9:M9" si="2">-E8*27%</f>
        <v>1782000.0000000002</v>
      </c>
      <c r="F9" s="11">
        <f t="shared" si="2"/>
        <v>1782000.0000000002</v>
      </c>
      <c r="G9" s="11">
        <f t="shared" si="2"/>
        <v>1782000.0000000002</v>
      </c>
      <c r="H9" s="11">
        <f t="shared" si="2"/>
        <v>1782000.0000000002</v>
      </c>
      <c r="I9" s="11">
        <f t="shared" si="2"/>
        <v>1782000.0000000002</v>
      </c>
      <c r="J9" s="11">
        <f t="shared" si="2"/>
        <v>1782000.0000000002</v>
      </c>
      <c r="K9" s="11">
        <f t="shared" si="2"/>
        <v>1782000.0000000002</v>
      </c>
      <c r="L9" s="11">
        <f t="shared" si="2"/>
        <v>1782000.0000000002</v>
      </c>
      <c r="M9" s="11">
        <f t="shared" si="2"/>
        <v>1782000.0000000002</v>
      </c>
    </row>
    <row r="10" spans="2:45" x14ac:dyDescent="0.35">
      <c r="B10" s="17" t="s">
        <v>6</v>
      </c>
      <c r="C10" s="6"/>
      <c r="D10" s="6">
        <f>D8+D9</f>
        <v>-4818000</v>
      </c>
      <c r="E10" s="6">
        <f t="shared" ref="E10:M10" si="3">E8+E9</f>
        <v>-4818000</v>
      </c>
      <c r="F10" s="6">
        <f t="shared" si="3"/>
        <v>-4818000</v>
      </c>
      <c r="G10" s="6">
        <f t="shared" si="3"/>
        <v>-4818000</v>
      </c>
      <c r="H10" s="6">
        <f t="shared" si="3"/>
        <v>-4818000</v>
      </c>
      <c r="I10" s="6">
        <f t="shared" si="3"/>
        <v>-4818000</v>
      </c>
      <c r="J10" s="6">
        <f t="shared" si="3"/>
        <v>-4818000</v>
      </c>
      <c r="K10" s="6">
        <f t="shared" si="3"/>
        <v>-4818000</v>
      </c>
      <c r="L10" s="6">
        <f t="shared" si="3"/>
        <v>-4818000</v>
      </c>
      <c r="M10" s="6">
        <f t="shared" si="3"/>
        <v>-4818000</v>
      </c>
    </row>
    <row r="11" spans="2:45" x14ac:dyDescent="0.35">
      <c r="B11" s="17"/>
      <c r="C11" s="6"/>
      <c r="D11" s="6"/>
      <c r="E11" s="7"/>
      <c r="F11" s="8"/>
      <c r="G11" s="7"/>
      <c r="H11" s="9"/>
      <c r="I11" s="9"/>
      <c r="J11" s="9"/>
      <c r="K11" s="9"/>
      <c r="L11" s="9"/>
      <c r="M11" s="9"/>
    </row>
    <row r="12" spans="2:45" ht="14.6" x14ac:dyDescent="0.4">
      <c r="B12" s="20" t="s">
        <v>7</v>
      </c>
      <c r="C12" s="13">
        <v>0</v>
      </c>
      <c r="D12" s="12">
        <f>D10</f>
        <v>-4818000</v>
      </c>
      <c r="E12" s="12">
        <f t="shared" ref="E12:M12" si="4">E10</f>
        <v>-4818000</v>
      </c>
      <c r="F12" s="12">
        <f t="shared" si="4"/>
        <v>-4818000</v>
      </c>
      <c r="G12" s="12">
        <f t="shared" si="4"/>
        <v>-4818000</v>
      </c>
      <c r="H12" s="12">
        <f t="shared" si="4"/>
        <v>-4818000</v>
      </c>
      <c r="I12" s="12">
        <f t="shared" si="4"/>
        <v>-4818000</v>
      </c>
      <c r="J12" s="12">
        <f t="shared" si="4"/>
        <v>-4818000</v>
      </c>
      <c r="K12" s="12">
        <f t="shared" si="4"/>
        <v>-4818000</v>
      </c>
      <c r="L12" s="12">
        <f t="shared" si="4"/>
        <v>-4818000</v>
      </c>
      <c r="M12" s="12">
        <f t="shared" si="4"/>
        <v>-4818000</v>
      </c>
      <c r="N12"/>
      <c r="O12"/>
      <c r="P12"/>
      <c r="Q12"/>
    </row>
    <row r="13" spans="2:45" ht="13.3" thickBot="1" x14ac:dyDescent="0.4"/>
    <row r="14" spans="2:45" ht="13.3" thickBot="1" x14ac:dyDescent="0.4">
      <c r="B14" s="22" t="s">
        <v>8</v>
      </c>
      <c r="C14" s="23">
        <f>+NPV(0.18,D12:M12)</f>
        <v>-21652507.768945824</v>
      </c>
      <c r="E14" s="1"/>
    </row>
    <row r="16" spans="2:45" ht="13.3" thickBot="1" x14ac:dyDescent="0.4"/>
    <row r="17" spans="2:45" ht="15.75" customHeight="1" thickBot="1" x14ac:dyDescent="0.4">
      <c r="B17" s="26" t="s">
        <v>29</v>
      </c>
      <c r="C17" s="27"/>
    </row>
    <row r="19" spans="2:45" s="2" customFormat="1" x14ac:dyDescent="0.35">
      <c r="B19" s="15"/>
      <c r="C19" s="16" t="s">
        <v>0</v>
      </c>
      <c r="D19" s="16" t="s">
        <v>1</v>
      </c>
      <c r="E19" s="16" t="s">
        <v>15</v>
      </c>
      <c r="F19" s="16" t="s">
        <v>16</v>
      </c>
      <c r="G19" s="16" t="s">
        <v>17</v>
      </c>
      <c r="H19" s="16" t="s">
        <v>18</v>
      </c>
      <c r="I19" s="16" t="s">
        <v>19</v>
      </c>
      <c r="J19" s="16" t="s">
        <v>20</v>
      </c>
      <c r="K19" s="16" t="s">
        <v>21</v>
      </c>
      <c r="L19" s="16" t="s">
        <v>22</v>
      </c>
      <c r="M19" s="16" t="s">
        <v>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x14ac:dyDescent="0.35">
      <c r="B20" s="17"/>
      <c r="C20" s="14"/>
      <c r="D20" s="14"/>
      <c r="E20" s="7"/>
      <c r="F20" s="7"/>
      <c r="G20" s="9"/>
      <c r="H20" s="9"/>
      <c r="I20" s="9"/>
      <c r="J20" s="9"/>
      <c r="K20" s="9"/>
      <c r="L20" s="9"/>
      <c r="M20" s="9"/>
    </row>
    <row r="21" spans="2:45" x14ac:dyDescent="0.35">
      <c r="B21" s="17" t="s">
        <v>27</v>
      </c>
      <c r="C21" s="6"/>
      <c r="D21" s="6">
        <v>-2500000</v>
      </c>
      <c r="E21" s="6">
        <f>D21</f>
        <v>-2500000</v>
      </c>
      <c r="F21" s="6">
        <f t="shared" ref="F21:M21" si="5">E21</f>
        <v>-2500000</v>
      </c>
      <c r="G21" s="6">
        <f t="shared" si="5"/>
        <v>-2500000</v>
      </c>
      <c r="H21" s="6">
        <f t="shared" si="5"/>
        <v>-2500000</v>
      </c>
      <c r="I21" s="6">
        <f t="shared" si="5"/>
        <v>-2500000</v>
      </c>
      <c r="J21" s="6">
        <f t="shared" si="5"/>
        <v>-2500000</v>
      </c>
      <c r="K21" s="6">
        <f t="shared" si="5"/>
        <v>-2500000</v>
      </c>
      <c r="L21" s="6">
        <f t="shared" si="5"/>
        <v>-2500000</v>
      </c>
      <c r="M21" s="6">
        <f t="shared" si="5"/>
        <v>-2500000</v>
      </c>
    </row>
    <row r="22" spans="2:45" x14ac:dyDescent="0.35">
      <c r="B22" s="17" t="s">
        <v>26</v>
      </c>
      <c r="C22" s="6"/>
      <c r="D22" s="6">
        <f>$C29/10</f>
        <v>-350000</v>
      </c>
      <c r="E22" s="6">
        <f t="shared" ref="E22:M22" si="6">$C29/10</f>
        <v>-350000</v>
      </c>
      <c r="F22" s="6">
        <f t="shared" si="6"/>
        <v>-350000</v>
      </c>
      <c r="G22" s="6">
        <f t="shared" si="6"/>
        <v>-350000</v>
      </c>
      <c r="H22" s="6">
        <f t="shared" si="6"/>
        <v>-350000</v>
      </c>
      <c r="I22" s="6">
        <f t="shared" si="6"/>
        <v>-350000</v>
      </c>
      <c r="J22" s="6">
        <f t="shared" si="6"/>
        <v>-350000</v>
      </c>
      <c r="K22" s="6">
        <f t="shared" si="6"/>
        <v>-350000</v>
      </c>
      <c r="L22" s="6">
        <f t="shared" si="6"/>
        <v>-350000</v>
      </c>
      <c r="M22" s="6">
        <f t="shared" si="6"/>
        <v>-350000</v>
      </c>
    </row>
    <row r="23" spans="2:45" x14ac:dyDescent="0.35">
      <c r="B23" s="17"/>
      <c r="C23" s="6"/>
      <c r="D23" s="6"/>
      <c r="E23" s="7"/>
      <c r="F23" s="7"/>
      <c r="G23" s="9"/>
      <c r="H23" s="9"/>
      <c r="I23" s="9"/>
      <c r="J23" s="9"/>
      <c r="K23" s="9"/>
      <c r="L23" s="9"/>
      <c r="M23" s="9"/>
    </row>
    <row r="24" spans="2:45" x14ac:dyDescent="0.35">
      <c r="B24" s="18" t="s">
        <v>9</v>
      </c>
      <c r="C24" s="10"/>
      <c r="D24" s="10">
        <f>SUM(D21:D22)</f>
        <v>-2850000</v>
      </c>
      <c r="E24" s="10">
        <f t="shared" ref="E24:M24" si="7">SUM(E21:E22)</f>
        <v>-2850000</v>
      </c>
      <c r="F24" s="10">
        <f t="shared" si="7"/>
        <v>-2850000</v>
      </c>
      <c r="G24" s="10">
        <f t="shared" si="7"/>
        <v>-2850000</v>
      </c>
      <c r="H24" s="10">
        <f t="shared" si="7"/>
        <v>-2850000</v>
      </c>
      <c r="I24" s="10">
        <f t="shared" si="7"/>
        <v>-2850000</v>
      </c>
      <c r="J24" s="10">
        <f t="shared" si="7"/>
        <v>-2850000</v>
      </c>
      <c r="K24" s="10">
        <f t="shared" si="7"/>
        <v>-2850000</v>
      </c>
      <c r="L24" s="10">
        <f t="shared" si="7"/>
        <v>-2850000</v>
      </c>
      <c r="M24" s="10">
        <f t="shared" si="7"/>
        <v>-2850000</v>
      </c>
    </row>
    <row r="25" spans="2:45" x14ac:dyDescent="0.35">
      <c r="B25" s="19" t="s">
        <v>23</v>
      </c>
      <c r="C25" s="11"/>
      <c r="D25" s="11">
        <f>-D24*27%</f>
        <v>769500</v>
      </c>
      <c r="E25" s="11">
        <f t="shared" ref="E25:M25" si="8">-E24*27%</f>
        <v>769500</v>
      </c>
      <c r="F25" s="11">
        <f t="shared" si="8"/>
        <v>769500</v>
      </c>
      <c r="G25" s="11">
        <f t="shared" si="8"/>
        <v>769500</v>
      </c>
      <c r="H25" s="11">
        <f t="shared" si="8"/>
        <v>769500</v>
      </c>
      <c r="I25" s="11">
        <f t="shared" si="8"/>
        <v>769500</v>
      </c>
      <c r="J25" s="11">
        <f t="shared" si="8"/>
        <v>769500</v>
      </c>
      <c r="K25" s="11">
        <f t="shared" si="8"/>
        <v>769500</v>
      </c>
      <c r="L25" s="11">
        <f t="shared" si="8"/>
        <v>769500</v>
      </c>
      <c r="M25" s="11">
        <f t="shared" si="8"/>
        <v>769500</v>
      </c>
    </row>
    <row r="26" spans="2:45" x14ac:dyDescent="0.35">
      <c r="B26" s="17" t="s">
        <v>10</v>
      </c>
      <c r="C26" s="6"/>
      <c r="D26" s="6">
        <f>D24+D25</f>
        <v>-2080500</v>
      </c>
      <c r="E26" s="6">
        <f t="shared" ref="E26:M26" si="9">E24+E25</f>
        <v>-2080500</v>
      </c>
      <c r="F26" s="6">
        <f t="shared" si="9"/>
        <v>-2080500</v>
      </c>
      <c r="G26" s="6">
        <f t="shared" si="9"/>
        <v>-2080500</v>
      </c>
      <c r="H26" s="6">
        <f t="shared" si="9"/>
        <v>-2080500</v>
      </c>
      <c r="I26" s="6">
        <f t="shared" si="9"/>
        <v>-2080500</v>
      </c>
      <c r="J26" s="6">
        <f t="shared" si="9"/>
        <v>-2080500</v>
      </c>
      <c r="K26" s="6">
        <f t="shared" si="9"/>
        <v>-2080500</v>
      </c>
      <c r="L26" s="6">
        <f t="shared" si="9"/>
        <v>-2080500</v>
      </c>
      <c r="M26" s="6">
        <f t="shared" si="9"/>
        <v>-2080500</v>
      </c>
    </row>
    <row r="27" spans="2:45" x14ac:dyDescent="0.35">
      <c r="B27" s="17"/>
      <c r="C27" s="6"/>
      <c r="D27" s="6"/>
      <c r="E27" s="7"/>
      <c r="F27" s="7"/>
      <c r="G27" s="9"/>
      <c r="H27" s="9"/>
      <c r="I27" s="9"/>
      <c r="J27" s="9"/>
      <c r="K27" s="9"/>
      <c r="L27" s="9"/>
      <c r="M27" s="9"/>
    </row>
    <row r="28" spans="2:45" x14ac:dyDescent="0.35">
      <c r="B28" s="17" t="s">
        <v>26</v>
      </c>
      <c r="C28" s="6"/>
      <c r="D28" s="6">
        <f>-D22</f>
        <v>350000</v>
      </c>
      <c r="E28" s="6">
        <f t="shared" ref="E28:M28" si="10">-E22</f>
        <v>350000</v>
      </c>
      <c r="F28" s="6">
        <f t="shared" si="10"/>
        <v>350000</v>
      </c>
      <c r="G28" s="6">
        <f t="shared" si="10"/>
        <v>350000</v>
      </c>
      <c r="H28" s="6">
        <f t="shared" si="10"/>
        <v>350000</v>
      </c>
      <c r="I28" s="6">
        <f t="shared" si="10"/>
        <v>350000</v>
      </c>
      <c r="J28" s="6">
        <f t="shared" si="10"/>
        <v>350000</v>
      </c>
      <c r="K28" s="6">
        <f t="shared" si="10"/>
        <v>350000</v>
      </c>
      <c r="L28" s="6">
        <f t="shared" si="10"/>
        <v>350000</v>
      </c>
      <c r="M28" s="6">
        <f t="shared" si="10"/>
        <v>350000</v>
      </c>
    </row>
    <row r="29" spans="2:45" x14ac:dyDescent="0.35">
      <c r="B29" s="17" t="s">
        <v>28</v>
      </c>
      <c r="C29" s="6">
        <v>-3500000</v>
      </c>
      <c r="D29" s="6"/>
      <c r="E29" s="7"/>
      <c r="F29" s="7"/>
      <c r="G29" s="9"/>
      <c r="H29" s="9"/>
      <c r="I29" s="9"/>
      <c r="J29" s="9"/>
      <c r="K29" s="9"/>
      <c r="L29" s="9"/>
      <c r="M29" s="9"/>
    </row>
    <row r="30" spans="2:45" x14ac:dyDescent="0.35">
      <c r="B30" s="17"/>
      <c r="C30" s="6"/>
      <c r="D30" s="6"/>
      <c r="E30" s="7"/>
      <c r="F30" s="7"/>
      <c r="G30" s="9"/>
      <c r="H30" s="9"/>
      <c r="I30" s="9"/>
      <c r="J30" s="9"/>
      <c r="K30" s="9"/>
      <c r="L30" s="9"/>
      <c r="M30" s="9"/>
    </row>
    <row r="31" spans="2:45" ht="14.6" x14ac:dyDescent="0.4">
      <c r="B31" s="20" t="s">
        <v>7</v>
      </c>
      <c r="C31" s="12">
        <f>SUM(C26:C29)</f>
        <v>-3500000</v>
      </c>
      <c r="D31" s="12">
        <f>SUM(D26:D29)</f>
        <v>-1730500</v>
      </c>
      <c r="E31" s="12">
        <f t="shared" ref="E31:M31" si="11">SUM(E26:E29)</f>
        <v>-1730500</v>
      </c>
      <c r="F31" s="12">
        <f t="shared" si="11"/>
        <v>-1730500</v>
      </c>
      <c r="G31" s="12">
        <f t="shared" si="11"/>
        <v>-1730500</v>
      </c>
      <c r="H31" s="12">
        <f t="shared" si="11"/>
        <v>-1730500</v>
      </c>
      <c r="I31" s="12">
        <f t="shared" si="11"/>
        <v>-1730500</v>
      </c>
      <c r="J31" s="12">
        <f t="shared" si="11"/>
        <v>-1730500</v>
      </c>
      <c r="K31" s="12">
        <f t="shared" si="11"/>
        <v>-1730500</v>
      </c>
      <c r="L31" s="12">
        <f t="shared" si="11"/>
        <v>-1730500</v>
      </c>
      <c r="M31" s="12">
        <f t="shared" si="11"/>
        <v>-1730500</v>
      </c>
      <c r="N31"/>
      <c r="O31"/>
      <c r="P31"/>
      <c r="Q31" s="3">
        <v>-80500</v>
      </c>
    </row>
    <row r="32" spans="2:45" ht="13.3" thickBot="1" x14ac:dyDescent="0.4"/>
    <row r="33" spans="2:45" ht="13.3" thickBot="1" x14ac:dyDescent="0.4">
      <c r="B33" s="22" t="s">
        <v>8</v>
      </c>
      <c r="C33" s="24">
        <f>NPV(0.18,D31:M31)+C31</f>
        <v>-11277016.333366696</v>
      </c>
    </row>
    <row r="34" spans="2:45" x14ac:dyDescent="0.35">
      <c r="B34" s="5"/>
      <c r="C34" s="5"/>
    </row>
    <row r="35" spans="2:45" ht="13.3" thickBot="1" x14ac:dyDescent="0.4">
      <c r="E35" s="1"/>
    </row>
    <row r="36" spans="2:45" ht="15.45" thickBot="1" x14ac:dyDescent="0.4">
      <c r="B36" s="26" t="s">
        <v>25</v>
      </c>
      <c r="C36" s="27"/>
      <c r="E36" s="1"/>
    </row>
    <row r="37" spans="2:45" x14ac:dyDescent="0.35">
      <c r="E37" s="1"/>
    </row>
    <row r="38" spans="2:45" s="2" customFormat="1" x14ac:dyDescent="0.35">
      <c r="B38" s="15"/>
      <c r="C38" s="16" t="s">
        <v>0</v>
      </c>
      <c r="D38" s="16" t="s">
        <v>1</v>
      </c>
      <c r="E38" s="16" t="s">
        <v>15</v>
      </c>
      <c r="F38" s="16" t="s">
        <v>16</v>
      </c>
      <c r="G38" s="16" t="s">
        <v>17</v>
      </c>
      <c r="H38" s="16" t="s">
        <v>18</v>
      </c>
      <c r="I38" s="16" t="s">
        <v>19</v>
      </c>
      <c r="J38" s="16" t="s">
        <v>20</v>
      </c>
      <c r="K38" s="16" t="s">
        <v>21</v>
      </c>
      <c r="L38" s="16" t="s">
        <v>22</v>
      </c>
      <c r="M38" s="16" t="s">
        <v>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45" x14ac:dyDescent="0.35">
      <c r="B39" s="17"/>
      <c r="C39" s="6"/>
      <c r="D39" s="6"/>
      <c r="E39" s="7"/>
      <c r="F39" s="7"/>
      <c r="G39" s="9"/>
      <c r="H39" s="9"/>
      <c r="I39" s="9"/>
      <c r="J39" s="9"/>
      <c r="K39" s="9"/>
      <c r="L39" s="9"/>
      <c r="M39" s="9"/>
    </row>
    <row r="40" spans="2:45" x14ac:dyDescent="0.35">
      <c r="B40" s="17" t="s">
        <v>11</v>
      </c>
      <c r="C40" s="6"/>
      <c r="D40" s="6">
        <f>D21-D6</f>
        <v>4100000</v>
      </c>
      <c r="E40" s="6">
        <f t="shared" ref="E40:M40" si="12">E21-E6</f>
        <v>4100000</v>
      </c>
      <c r="F40" s="6">
        <f t="shared" si="12"/>
        <v>4100000</v>
      </c>
      <c r="G40" s="6">
        <f t="shared" si="12"/>
        <v>4100000</v>
      </c>
      <c r="H40" s="6">
        <f t="shared" si="12"/>
        <v>4100000</v>
      </c>
      <c r="I40" s="6">
        <f t="shared" si="12"/>
        <v>4100000</v>
      </c>
      <c r="J40" s="6">
        <f t="shared" si="12"/>
        <v>4100000</v>
      </c>
      <c r="K40" s="6">
        <f t="shared" si="12"/>
        <v>4100000</v>
      </c>
      <c r="L40" s="6">
        <f t="shared" si="12"/>
        <v>4100000</v>
      </c>
      <c r="M40" s="6">
        <f t="shared" si="12"/>
        <v>4100000</v>
      </c>
    </row>
    <row r="41" spans="2:45" x14ac:dyDescent="0.35">
      <c r="B41" s="17" t="s">
        <v>12</v>
      </c>
      <c r="C41" s="6"/>
      <c r="D41" s="6">
        <f>D22</f>
        <v>-350000</v>
      </c>
      <c r="E41" s="6">
        <f t="shared" ref="E41:M41" si="13">E22</f>
        <v>-350000</v>
      </c>
      <c r="F41" s="6">
        <f t="shared" si="13"/>
        <v>-350000</v>
      </c>
      <c r="G41" s="6">
        <f t="shared" si="13"/>
        <v>-350000</v>
      </c>
      <c r="H41" s="6">
        <f t="shared" si="13"/>
        <v>-350000</v>
      </c>
      <c r="I41" s="6">
        <f t="shared" si="13"/>
        <v>-350000</v>
      </c>
      <c r="J41" s="6">
        <f t="shared" si="13"/>
        <v>-350000</v>
      </c>
      <c r="K41" s="6">
        <f t="shared" si="13"/>
        <v>-350000</v>
      </c>
      <c r="L41" s="6">
        <f t="shared" si="13"/>
        <v>-350000</v>
      </c>
      <c r="M41" s="6">
        <f t="shared" si="13"/>
        <v>-350000</v>
      </c>
    </row>
    <row r="42" spans="2:45" x14ac:dyDescent="0.35">
      <c r="B42" s="17"/>
      <c r="C42" s="6"/>
      <c r="D42" s="6"/>
      <c r="E42" s="7"/>
      <c r="F42" s="7"/>
      <c r="G42" s="9"/>
      <c r="H42" s="9"/>
      <c r="I42" s="9"/>
      <c r="J42" s="9"/>
      <c r="K42" s="9"/>
      <c r="L42" s="9"/>
      <c r="M42" s="9"/>
    </row>
    <row r="43" spans="2:45" x14ac:dyDescent="0.35">
      <c r="B43" s="18" t="s">
        <v>4</v>
      </c>
      <c r="C43" s="10"/>
      <c r="D43" s="10">
        <f>SUM(D40:D41)</f>
        <v>3750000</v>
      </c>
      <c r="E43" s="10">
        <f t="shared" ref="E43:M43" si="14">SUM(E40:E41)</f>
        <v>3750000</v>
      </c>
      <c r="F43" s="10">
        <f t="shared" si="14"/>
        <v>3750000</v>
      </c>
      <c r="G43" s="10">
        <f t="shared" si="14"/>
        <v>3750000</v>
      </c>
      <c r="H43" s="10">
        <f t="shared" si="14"/>
        <v>3750000</v>
      </c>
      <c r="I43" s="10">
        <f t="shared" si="14"/>
        <v>3750000</v>
      </c>
      <c r="J43" s="10">
        <f t="shared" si="14"/>
        <v>3750000</v>
      </c>
      <c r="K43" s="10">
        <f t="shared" si="14"/>
        <v>3750000</v>
      </c>
      <c r="L43" s="10">
        <f t="shared" si="14"/>
        <v>3750000</v>
      </c>
      <c r="M43" s="10">
        <f t="shared" si="14"/>
        <v>3750000</v>
      </c>
    </row>
    <row r="44" spans="2:45" x14ac:dyDescent="0.35">
      <c r="B44" s="19" t="s">
        <v>5</v>
      </c>
      <c r="C44" s="11"/>
      <c r="D44" s="11">
        <f>-27%*D43</f>
        <v>-1012500.0000000001</v>
      </c>
      <c r="E44" s="11">
        <f t="shared" ref="E44:M44" si="15">-27%*E43</f>
        <v>-1012500.0000000001</v>
      </c>
      <c r="F44" s="11">
        <f t="shared" si="15"/>
        <v>-1012500.0000000001</v>
      </c>
      <c r="G44" s="11">
        <f t="shared" si="15"/>
        <v>-1012500.0000000001</v>
      </c>
      <c r="H44" s="11">
        <f t="shared" si="15"/>
        <v>-1012500.0000000001</v>
      </c>
      <c r="I44" s="11">
        <f t="shared" si="15"/>
        <v>-1012500.0000000001</v>
      </c>
      <c r="J44" s="11">
        <f t="shared" si="15"/>
        <v>-1012500.0000000001</v>
      </c>
      <c r="K44" s="11">
        <f t="shared" si="15"/>
        <v>-1012500.0000000001</v>
      </c>
      <c r="L44" s="11">
        <f t="shared" si="15"/>
        <v>-1012500.0000000001</v>
      </c>
      <c r="M44" s="11">
        <f t="shared" si="15"/>
        <v>-1012500.0000000001</v>
      </c>
    </row>
    <row r="45" spans="2:45" x14ac:dyDescent="0.35">
      <c r="B45" s="17" t="s">
        <v>6</v>
      </c>
      <c r="C45" s="6"/>
      <c r="D45" s="6">
        <f>SUM(D43:D44)</f>
        <v>2737500</v>
      </c>
      <c r="E45" s="6">
        <f t="shared" ref="E45:M45" si="16">SUM(E43:E44)</f>
        <v>2737500</v>
      </c>
      <c r="F45" s="6">
        <f t="shared" si="16"/>
        <v>2737500</v>
      </c>
      <c r="G45" s="6">
        <f t="shared" si="16"/>
        <v>2737500</v>
      </c>
      <c r="H45" s="6">
        <f t="shared" si="16"/>
        <v>2737500</v>
      </c>
      <c r="I45" s="6">
        <f t="shared" si="16"/>
        <v>2737500</v>
      </c>
      <c r="J45" s="6">
        <f t="shared" si="16"/>
        <v>2737500</v>
      </c>
      <c r="K45" s="6">
        <f t="shared" si="16"/>
        <v>2737500</v>
      </c>
      <c r="L45" s="6">
        <f t="shared" si="16"/>
        <v>2737500</v>
      </c>
      <c r="M45" s="6">
        <f t="shared" si="16"/>
        <v>2737500</v>
      </c>
    </row>
    <row r="46" spans="2:45" x14ac:dyDescent="0.35">
      <c r="B46" s="17"/>
      <c r="C46" s="6"/>
      <c r="D46" s="6"/>
      <c r="E46" s="7"/>
      <c r="F46" s="9"/>
      <c r="G46" s="9"/>
      <c r="H46" s="9"/>
      <c r="I46" s="9"/>
      <c r="J46" s="9"/>
      <c r="K46" s="9"/>
      <c r="L46" s="9"/>
      <c r="M46" s="9"/>
    </row>
    <row r="47" spans="2:45" x14ac:dyDescent="0.35">
      <c r="B47" s="17" t="s">
        <v>12</v>
      </c>
      <c r="C47" s="6"/>
      <c r="D47" s="6">
        <f>-D41</f>
        <v>350000</v>
      </c>
      <c r="E47" s="6">
        <f t="shared" ref="E47:M47" si="17">-E41</f>
        <v>350000</v>
      </c>
      <c r="F47" s="6">
        <f t="shared" si="17"/>
        <v>350000</v>
      </c>
      <c r="G47" s="6">
        <f t="shared" si="17"/>
        <v>350000</v>
      </c>
      <c r="H47" s="6">
        <f t="shared" si="17"/>
        <v>350000</v>
      </c>
      <c r="I47" s="6">
        <f t="shared" si="17"/>
        <v>350000</v>
      </c>
      <c r="J47" s="6">
        <f t="shared" si="17"/>
        <v>350000</v>
      </c>
      <c r="K47" s="6">
        <f t="shared" si="17"/>
        <v>350000</v>
      </c>
      <c r="L47" s="6">
        <f t="shared" si="17"/>
        <v>350000</v>
      </c>
      <c r="M47" s="6">
        <f t="shared" si="17"/>
        <v>350000</v>
      </c>
    </row>
    <row r="48" spans="2:45" x14ac:dyDescent="0.35">
      <c r="B48" s="17" t="s">
        <v>13</v>
      </c>
      <c r="C48" s="6">
        <f>C29</f>
        <v>-3500000</v>
      </c>
      <c r="D48" s="6"/>
      <c r="E48" s="7"/>
      <c r="F48" s="9"/>
      <c r="G48" s="9"/>
      <c r="H48" s="9"/>
      <c r="I48" s="9"/>
      <c r="J48" s="9"/>
      <c r="K48" s="9"/>
      <c r="L48" s="9"/>
      <c r="M48" s="9"/>
    </row>
    <row r="49" spans="2:17" x14ac:dyDescent="0.35">
      <c r="B49" s="17"/>
      <c r="C49" s="6"/>
      <c r="D49" s="6"/>
      <c r="E49" s="7"/>
      <c r="F49" s="9"/>
      <c r="G49" s="9"/>
      <c r="H49" s="9"/>
      <c r="I49" s="9"/>
      <c r="J49" s="9"/>
      <c r="K49" s="9"/>
      <c r="L49" s="9"/>
      <c r="M49" s="9"/>
    </row>
    <row r="50" spans="2:17" x14ac:dyDescent="0.35">
      <c r="B50" s="20" t="s">
        <v>7</v>
      </c>
      <c r="C50" s="12">
        <f>SUM(C45:C49)</f>
        <v>-3500000</v>
      </c>
      <c r="D50" s="12">
        <f>SUM(D45:D48)</f>
        <v>3087500</v>
      </c>
      <c r="E50" s="12">
        <f t="shared" ref="E50:M50" si="18">SUM(E45:E48)</f>
        <v>3087500</v>
      </c>
      <c r="F50" s="12">
        <f t="shared" si="18"/>
        <v>3087500</v>
      </c>
      <c r="G50" s="12">
        <f t="shared" si="18"/>
        <v>3087500</v>
      </c>
      <c r="H50" s="12">
        <f t="shared" si="18"/>
        <v>3087500</v>
      </c>
      <c r="I50" s="12">
        <f t="shared" si="18"/>
        <v>3087500</v>
      </c>
      <c r="J50" s="12">
        <f t="shared" si="18"/>
        <v>3087500</v>
      </c>
      <c r="K50" s="12">
        <f t="shared" si="18"/>
        <v>3087500</v>
      </c>
      <c r="L50" s="12">
        <f t="shared" si="18"/>
        <v>3087500</v>
      </c>
      <c r="M50" s="12">
        <f t="shared" si="18"/>
        <v>3087500</v>
      </c>
      <c r="N50" s="3">
        <v>85250</v>
      </c>
      <c r="O50" s="3">
        <v>85250</v>
      </c>
      <c r="P50" s="3">
        <v>85250</v>
      </c>
      <c r="Q50" s="3">
        <v>85250</v>
      </c>
    </row>
    <row r="51" spans="2:17" ht="13.3" thickBot="1" x14ac:dyDescent="0.4">
      <c r="C51" s="21"/>
    </row>
    <row r="52" spans="2:17" ht="13.3" thickBot="1" x14ac:dyDescent="0.4">
      <c r="B52" s="22" t="s">
        <v>14</v>
      </c>
      <c r="C52" s="25">
        <f>NPV(0.18,D50:M50)+C50</f>
        <v>10375491.435579127</v>
      </c>
    </row>
  </sheetData>
  <mergeCells count="3">
    <mergeCell ref="B2:C2"/>
    <mergeCell ref="B17:C17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Duckmanx</dc:creator>
  <cp:lastModifiedBy>Rodrigo</cp:lastModifiedBy>
  <dcterms:created xsi:type="dcterms:W3CDTF">2018-12-18T20:15:27Z</dcterms:created>
  <dcterms:modified xsi:type="dcterms:W3CDTF">2019-01-09T13:48:48Z</dcterms:modified>
</cp:coreProperties>
</file>